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ata\Games\X3\Mayhem 3\Renegades Install\Releases\4.0\"/>
    </mc:Choice>
  </mc:AlternateContent>
  <xr:revisionPtr revIDLastSave="0" documentId="13_ncr:1_{7422232B-D9F5-4964-B2A1-A9F74369FE9A}" xr6:coauthVersionLast="47" xr6:coauthVersionMax="47" xr10:uidLastSave="{00000000-0000-0000-0000-000000000000}"/>
  <bookViews>
    <workbookView xWindow="13800" yWindow="180" windowWidth="23865" windowHeight="20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8" i="1"/>
  <c r="P7" i="1"/>
  <c r="P6" i="1"/>
  <c r="P5" i="1"/>
  <c r="P4" i="1"/>
  <c r="P3" i="1"/>
  <c r="P25" i="1"/>
  <c r="P24" i="1"/>
  <c r="P23" i="1"/>
  <c r="P22" i="1"/>
  <c r="P21" i="1"/>
  <c r="P20" i="1"/>
  <c r="P19" i="1"/>
  <c r="T19" i="1"/>
  <c r="U19" i="1" s="1"/>
  <c r="T27" i="1"/>
  <c r="T11" i="1"/>
  <c r="U11" i="1" s="1"/>
  <c r="T3" i="1"/>
  <c r="U3" i="1" s="1"/>
  <c r="M33" i="1"/>
  <c r="M32" i="1"/>
  <c r="M31" i="1"/>
  <c r="M30" i="1"/>
  <c r="M29" i="1"/>
  <c r="M28" i="1"/>
  <c r="N25" i="1"/>
  <c r="M25" i="1"/>
  <c r="N24" i="1"/>
  <c r="M24" i="1"/>
  <c r="N23" i="1"/>
  <c r="M23" i="1"/>
  <c r="N22" i="1"/>
  <c r="M22" i="1"/>
  <c r="N21" i="1"/>
  <c r="M21" i="1"/>
  <c r="N20" i="1"/>
  <c r="M20" i="1"/>
  <c r="M27" i="1"/>
  <c r="N19" i="1"/>
  <c r="M19" i="1"/>
  <c r="R27" i="1"/>
  <c r="S19" i="1"/>
  <c r="R19" i="1"/>
  <c r="P17" i="1"/>
  <c r="P16" i="1"/>
  <c r="P15" i="1"/>
  <c r="P14" i="1"/>
  <c r="P13" i="1"/>
  <c r="P12" i="1"/>
  <c r="P11" i="1"/>
  <c r="N17" i="1"/>
  <c r="N16" i="1"/>
  <c r="N15" i="1"/>
  <c r="N14" i="1"/>
  <c r="N13" i="1"/>
  <c r="N12" i="1"/>
  <c r="M17" i="1"/>
  <c r="M16" i="1"/>
  <c r="M15" i="1"/>
  <c r="M14" i="1"/>
  <c r="M13" i="1"/>
  <c r="M12" i="1"/>
  <c r="N11" i="1"/>
  <c r="M11" i="1"/>
  <c r="S11" i="1"/>
  <c r="R11" i="1"/>
  <c r="K33" i="1"/>
  <c r="K32" i="1"/>
  <c r="K31" i="1"/>
  <c r="K30" i="1"/>
  <c r="K29" i="1"/>
  <c r="K28" i="1"/>
  <c r="K27" i="1"/>
  <c r="K25" i="1"/>
  <c r="K24" i="1"/>
  <c r="K23" i="1"/>
  <c r="K22" i="1"/>
  <c r="K21" i="1"/>
  <c r="K20" i="1"/>
  <c r="K19" i="1"/>
  <c r="K17" i="1"/>
  <c r="K16" i="1"/>
  <c r="K15" i="1"/>
  <c r="K14" i="1"/>
  <c r="K13" i="1"/>
  <c r="K12" i="1"/>
  <c r="K11" i="1"/>
  <c r="K9" i="1"/>
  <c r="K8" i="1"/>
  <c r="K7" i="1"/>
  <c r="K6" i="1"/>
  <c r="K5" i="1"/>
  <c r="K4" i="1"/>
  <c r="K3" i="1"/>
  <c r="S3" i="1" s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7" i="1"/>
  <c r="G16" i="1"/>
  <c r="G15" i="1"/>
  <c r="G14" i="1"/>
  <c r="G13" i="1"/>
  <c r="G12" i="1"/>
  <c r="G11" i="1"/>
  <c r="G9" i="1"/>
  <c r="G8" i="1"/>
  <c r="G7" i="1"/>
  <c r="G6" i="1"/>
  <c r="G5" i="1"/>
  <c r="G4" i="1"/>
  <c r="G3" i="1"/>
  <c r="S27" i="1" l="1"/>
  <c r="N7" i="1"/>
  <c r="N8" i="1"/>
  <c r="N9" i="1"/>
  <c r="N4" i="1"/>
  <c r="N5" i="1"/>
  <c r="N6" i="1"/>
  <c r="R3" i="1"/>
  <c r="M3" i="1" s="1"/>
  <c r="N3" i="1"/>
  <c r="N33" i="1" l="1"/>
  <c r="P33" i="1" s="1"/>
  <c r="N27" i="1"/>
  <c r="P27" i="1" s="1"/>
  <c r="N32" i="1"/>
  <c r="P32" i="1" s="1"/>
  <c r="N31" i="1"/>
  <c r="P31" i="1" s="1"/>
  <c r="N30" i="1"/>
  <c r="P30" i="1" s="1"/>
  <c r="N29" i="1"/>
  <c r="P29" i="1" s="1"/>
  <c r="U27" i="1"/>
  <c r="N28" i="1"/>
  <c r="P28" i="1" s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<sst xmlns="http://schemas.openxmlformats.org/spreadsheetml/2006/main" count="135" uniqueCount="65">
  <si>
    <t>Wraith</t>
  </si>
  <si>
    <t>Typhoon</t>
  </si>
  <si>
    <t>Tornado</t>
  </si>
  <si>
    <t>Silkworm</t>
  </si>
  <si>
    <t>Disruptor</t>
  </si>
  <si>
    <t>Class</t>
  </si>
  <si>
    <t>Faction</t>
  </si>
  <si>
    <t>Damage</t>
  </si>
  <si>
    <t>DPM</t>
  </si>
  <si>
    <t>ROF</t>
  </si>
  <si>
    <t>Range</t>
  </si>
  <si>
    <t>Speed</t>
  </si>
  <si>
    <t>Vol</t>
  </si>
  <si>
    <t>Windstalker</t>
  </si>
  <si>
    <t>Hornet</t>
  </si>
  <si>
    <t>Artillery</t>
  </si>
  <si>
    <t>Terran</t>
  </si>
  <si>
    <t>Boron</t>
  </si>
  <si>
    <t>Paranid</t>
  </si>
  <si>
    <t>Split</t>
  </si>
  <si>
    <t>Argon</t>
  </si>
  <si>
    <t>Teladi</t>
  </si>
  <si>
    <t>Wildfire</t>
  </si>
  <si>
    <t>Wasp</t>
  </si>
  <si>
    <t>Tempest</t>
  </si>
  <si>
    <t>Rapier</t>
  </si>
  <si>
    <t>Poltergeist</t>
  </si>
  <si>
    <t>Beluga</t>
  </si>
  <si>
    <t>Firefly</t>
  </si>
  <si>
    <t>Hammerhead</t>
  </si>
  <si>
    <t>Shadow</t>
  </si>
  <si>
    <t>Banshee</t>
  </si>
  <si>
    <t>Spectre</t>
  </si>
  <si>
    <t>Hurricane</t>
  </si>
  <si>
    <t>Needle</t>
  </si>
  <si>
    <t>Thorn</t>
  </si>
  <si>
    <t>Dragonfly</t>
  </si>
  <si>
    <t>Ghoul</t>
  </si>
  <si>
    <t>Firelance</t>
  </si>
  <si>
    <t>Cyclone</t>
  </si>
  <si>
    <t>Phantom</t>
  </si>
  <si>
    <t>Aurora</t>
  </si>
  <si>
    <t>Fox1</t>
  </si>
  <si>
    <t>Fox2</t>
  </si>
  <si>
    <t>Fox3</t>
  </si>
  <si>
    <t>Yaki</t>
  </si>
  <si>
    <t>Sting</t>
  </si>
  <si>
    <t>Lifetime</t>
  </si>
  <si>
    <t>Heavy</t>
  </si>
  <si>
    <t>Light</t>
  </si>
  <si>
    <t>Model</t>
  </si>
  <si>
    <t>Medium</t>
  </si>
  <si>
    <t>Homing</t>
  </si>
  <si>
    <t>Avg DPM</t>
  </si>
  <si>
    <t>Avg Rng</t>
  </si>
  <si>
    <t>DPM/Avg</t>
  </si>
  <si>
    <t>RNG/Avg</t>
  </si>
  <si>
    <t>Avg Price</t>
  </si>
  <si>
    <t>Avg Value</t>
  </si>
  <si>
    <t xml:space="preserve"> Price</t>
  </si>
  <si>
    <t>Artilliary</t>
  </si>
  <si>
    <t>Fox 1</t>
  </si>
  <si>
    <t>Fox 2</t>
  </si>
  <si>
    <t>Fox 3</t>
  </si>
  <si>
    <t>Class Value Nominalized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</si>
</sst>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workbookViewId="0">
      <selection activeCell="G21" sqref="G21"/>
    </sheetView>
  </sheetViews>
  <sheetFormatPr defaultRowHeight="15" x14ac:dyDescent="0.25"/>
  <cols>
    <col min="1" max="1" width="19.28515625" customWidth="1"/>
    <col min="3" max="3" width="7.7109375" customWidth="1"/>
    <col min="4" max="4" width="7.85546875" customWidth="1"/>
    <col min="5" max="5" width="6.28515625" customWidth="1"/>
    <col min="7" max="7" width="10.28515625" customWidth="1"/>
    <col min="8" max="8" width="5.28515625" customWidth="1"/>
    <col min="9" max="9" width="8.85546875" customWidth="1"/>
    <col min="10" max="10" width="8.42578125" customWidth="1"/>
    <col min="12" max="12" width="5.28515625" customWidth="1"/>
    <col min="14" max="14" width="9.140625" customWidth="1"/>
    <col min="15" max="15" width="8.140625" customWidth="1"/>
    <col min="16" max="16" width="13.140625" customWidth="1"/>
    <col min="18" max="18" width="10.140625" bestFit="1" customWidth="1"/>
  </cols>
  <sheetData>
    <row r="1" spans="1:21" s="3" customFormat="1" ht="27" customHeight="1" x14ac:dyDescent="0.25">
      <c r="B1" s="3" t="s">
        <v>5</v>
      </c>
      <c r="C1" s="3" t="s">
        <v>6</v>
      </c>
      <c r="D1" s="3" t="s">
        <v>50</v>
      </c>
      <c r="E1" s="3" t="s">
        <v>59</v>
      </c>
      <c r="F1" s="3" t="s">
        <v>7</v>
      </c>
      <c r="G1" s="3" t="s">
        <v>8</v>
      </c>
      <c r="H1" s="3" t="s">
        <v>9</v>
      </c>
      <c r="I1" s="3" t="s">
        <v>47</v>
      </c>
      <c r="J1" s="3" t="s">
        <v>11</v>
      </c>
      <c r="K1" s="3" t="s">
        <v>10</v>
      </c>
      <c r="L1" s="3" t="s">
        <v>12</v>
      </c>
      <c r="M1" s="3" t="s">
        <v>55</v>
      </c>
      <c r="N1" s="3" t="s">
        <v>56</v>
      </c>
      <c r="O1" s="3" t="s">
        <v>52</v>
      </c>
      <c r="P1" s="3" t="s">
        <v>64</v>
      </c>
      <c r="R1" s="3" t="s">
        <v>53</v>
      </c>
      <c r="S1" s="3" t="s">
        <v>54</v>
      </c>
      <c r="T1" s="3" t="s">
        <v>57</v>
      </c>
      <c r="U1" s="3" t="s">
        <v>58</v>
      </c>
    </row>
    <row r="2" spans="1:21" s="4" customFormat="1" x14ac:dyDescent="0.25">
      <c r="A2" s="4" t="s">
        <v>60</v>
      </c>
    </row>
    <row r="3" spans="1:21" x14ac:dyDescent="0.25">
      <c r="A3" t="s">
        <v>0</v>
      </c>
      <c r="B3" t="s">
        <v>15</v>
      </c>
      <c r="C3" t="s">
        <v>16</v>
      </c>
      <c r="D3" t="s">
        <v>48</v>
      </c>
      <c r="E3" s="1">
        <v>328</v>
      </c>
      <c r="F3" s="1">
        <v>206000</v>
      </c>
      <c r="G3" s="1">
        <f>F3*H3</f>
        <v>12566000</v>
      </c>
      <c r="H3" s="1">
        <v>61</v>
      </c>
      <c r="I3" s="1">
        <v>53</v>
      </c>
      <c r="J3" s="1">
        <v>2600</v>
      </c>
      <c r="K3" s="1">
        <f>I3*J3</f>
        <v>137800</v>
      </c>
      <c r="L3" s="1">
        <v>56</v>
      </c>
      <c r="M3" s="2">
        <f>ROUND(G3/$R$3, 2)</f>
        <v>1.17</v>
      </c>
      <c r="N3" s="2">
        <f>ROUND(K3/$S$3, 2)</f>
        <v>1.1100000000000001</v>
      </c>
      <c r="O3" s="1">
        <v>0</v>
      </c>
      <c r="P3" s="2">
        <f>335*(M3*60 + N3*25 + O3*15)/E3</f>
        <v>100.04039634146339</v>
      </c>
      <c r="R3" s="1">
        <f>AVERAGE(G3:G9)</f>
        <v>10776142.857142856</v>
      </c>
      <c r="S3" s="1">
        <f>AVERAGE(K3:K9)</f>
        <v>124457.14285714286</v>
      </c>
      <c r="T3" s="1">
        <f>AVERAGE(E3:E9)</f>
        <v>283</v>
      </c>
      <c r="U3">
        <f>ROUND((R3*0.6+S3*0.25+O3*0.15)/T3, 0)</f>
        <v>22957</v>
      </c>
    </row>
    <row r="4" spans="1:21" x14ac:dyDescent="0.25">
      <c r="A4" t="s">
        <v>1</v>
      </c>
      <c r="B4" t="s">
        <v>15</v>
      </c>
      <c r="C4" t="s">
        <v>17</v>
      </c>
      <c r="D4" t="s">
        <v>48</v>
      </c>
      <c r="E4" s="1">
        <v>333</v>
      </c>
      <c r="F4" s="1">
        <v>250000</v>
      </c>
      <c r="G4" s="1">
        <f t="shared" ref="G4:G33" si="0">F4*H4</f>
        <v>12750000</v>
      </c>
      <c r="H4" s="1">
        <v>51</v>
      </c>
      <c r="I4" s="1">
        <v>49</v>
      </c>
      <c r="J4" s="1">
        <v>3000</v>
      </c>
      <c r="K4" s="1">
        <f t="shared" ref="K4:K33" si="1">I4*J4</f>
        <v>147000</v>
      </c>
      <c r="L4" s="1">
        <v>62</v>
      </c>
      <c r="M4" s="2">
        <f t="shared" ref="M4:M9" si="2">ROUND(G4/$R$3, 2)</f>
        <v>1.18</v>
      </c>
      <c r="N4" s="2">
        <f t="shared" ref="N4:N9" si="3">ROUND(K4/$S$3, 2)</f>
        <v>1.18</v>
      </c>
      <c r="O4" s="1">
        <v>0</v>
      </c>
      <c r="P4" s="2">
        <f t="shared" ref="P4:P9" si="4">335*(M4*60 + N4*25 + O4*15)/E4</f>
        <v>100.9024024024024</v>
      </c>
      <c r="R4" s="1"/>
      <c r="S4" s="1"/>
      <c r="T4" s="1"/>
    </row>
    <row r="5" spans="1:21" x14ac:dyDescent="0.25">
      <c r="A5" t="s">
        <v>2</v>
      </c>
      <c r="B5" t="s">
        <v>15</v>
      </c>
      <c r="C5" t="s">
        <v>18</v>
      </c>
      <c r="D5" t="s">
        <v>48</v>
      </c>
      <c r="E5" s="1">
        <v>300</v>
      </c>
      <c r="F5" s="1">
        <v>208000</v>
      </c>
      <c r="G5" s="1">
        <f t="shared" si="0"/>
        <v>11232000</v>
      </c>
      <c r="H5" s="1">
        <v>54</v>
      </c>
      <c r="I5" s="1">
        <v>50</v>
      </c>
      <c r="J5" s="1">
        <v>2800</v>
      </c>
      <c r="K5" s="1">
        <f t="shared" si="1"/>
        <v>140000</v>
      </c>
      <c r="L5" s="1">
        <v>60</v>
      </c>
      <c r="M5" s="2">
        <f t="shared" si="2"/>
        <v>1.04</v>
      </c>
      <c r="N5" s="2">
        <f t="shared" si="3"/>
        <v>1.1200000000000001</v>
      </c>
      <c r="O5" s="1">
        <v>0</v>
      </c>
      <c r="P5" s="2">
        <f t="shared" si="4"/>
        <v>100.94666666666667</v>
      </c>
      <c r="R5" s="1"/>
      <c r="S5" s="1"/>
      <c r="T5" s="1"/>
    </row>
    <row r="6" spans="1:21" x14ac:dyDescent="0.25">
      <c r="A6" t="s">
        <v>3</v>
      </c>
      <c r="B6" t="s">
        <v>15</v>
      </c>
      <c r="C6" t="s">
        <v>19</v>
      </c>
      <c r="D6" t="s">
        <v>48</v>
      </c>
      <c r="E6" s="1">
        <v>260</v>
      </c>
      <c r="F6" s="1">
        <v>290000</v>
      </c>
      <c r="G6" s="1">
        <f t="shared" si="0"/>
        <v>9570000</v>
      </c>
      <c r="H6" s="1">
        <v>33</v>
      </c>
      <c r="I6" s="1">
        <v>34</v>
      </c>
      <c r="J6" s="1">
        <v>3600</v>
      </c>
      <c r="K6" s="1">
        <f t="shared" si="1"/>
        <v>122400</v>
      </c>
      <c r="L6" s="1">
        <v>56</v>
      </c>
      <c r="M6" s="2">
        <f t="shared" si="2"/>
        <v>0.89</v>
      </c>
      <c r="N6" s="2">
        <f t="shared" si="3"/>
        <v>0.98</v>
      </c>
      <c r="O6" s="1">
        <v>0</v>
      </c>
      <c r="P6" s="2">
        <f t="shared" si="4"/>
        <v>100.37115384615386</v>
      </c>
      <c r="R6" s="1"/>
      <c r="S6" s="1"/>
      <c r="T6" s="1"/>
    </row>
    <row r="7" spans="1:21" x14ac:dyDescent="0.25">
      <c r="A7" t="s">
        <v>4</v>
      </c>
      <c r="B7" t="s">
        <v>15</v>
      </c>
      <c r="C7" t="s">
        <v>20</v>
      </c>
      <c r="D7" t="s">
        <v>48</v>
      </c>
      <c r="E7" s="1">
        <v>240</v>
      </c>
      <c r="F7" s="1">
        <v>180000</v>
      </c>
      <c r="G7" s="1">
        <f t="shared" si="0"/>
        <v>9180000</v>
      </c>
      <c r="H7" s="1">
        <v>51</v>
      </c>
      <c r="I7" s="1">
        <v>55</v>
      </c>
      <c r="J7" s="1">
        <v>2000</v>
      </c>
      <c r="K7" s="1">
        <f t="shared" si="1"/>
        <v>110000</v>
      </c>
      <c r="L7" s="1">
        <v>58</v>
      </c>
      <c r="M7" s="2">
        <f t="shared" si="2"/>
        <v>0.85</v>
      </c>
      <c r="N7" s="2">
        <f t="shared" si="3"/>
        <v>0.88</v>
      </c>
      <c r="O7" s="1">
        <v>0</v>
      </c>
      <c r="P7" s="2">
        <f t="shared" si="4"/>
        <v>101.89583333333333</v>
      </c>
      <c r="R7" s="1"/>
      <c r="S7" s="1"/>
      <c r="T7" s="1"/>
    </row>
    <row r="8" spans="1:21" x14ac:dyDescent="0.25">
      <c r="A8" t="s">
        <v>13</v>
      </c>
      <c r="B8" t="s">
        <v>15</v>
      </c>
      <c r="C8" t="s">
        <v>20</v>
      </c>
      <c r="D8" t="s">
        <v>48</v>
      </c>
      <c r="E8" s="1">
        <v>260</v>
      </c>
      <c r="F8" s="1">
        <v>190000</v>
      </c>
      <c r="G8" s="1">
        <f t="shared" si="0"/>
        <v>10260000</v>
      </c>
      <c r="H8" s="1">
        <v>54</v>
      </c>
      <c r="I8" s="1">
        <v>50</v>
      </c>
      <c r="J8" s="1">
        <v>2200</v>
      </c>
      <c r="K8" s="1">
        <f t="shared" si="1"/>
        <v>110000</v>
      </c>
      <c r="L8" s="1">
        <v>60</v>
      </c>
      <c r="M8" s="2">
        <f t="shared" si="2"/>
        <v>0.95</v>
      </c>
      <c r="N8" s="2">
        <f t="shared" si="3"/>
        <v>0.88</v>
      </c>
      <c r="O8" s="1">
        <v>0</v>
      </c>
      <c r="P8" s="2">
        <f t="shared" si="4"/>
        <v>101.78846153846153</v>
      </c>
      <c r="R8" s="1"/>
      <c r="S8" s="1"/>
      <c r="T8" s="1"/>
    </row>
    <row r="9" spans="1:21" x14ac:dyDescent="0.25">
      <c r="A9" t="s">
        <v>14</v>
      </c>
      <c r="B9" t="s">
        <v>15</v>
      </c>
      <c r="C9" t="s">
        <v>21</v>
      </c>
      <c r="D9" t="s">
        <v>48</v>
      </c>
      <c r="E9" s="1">
        <v>260</v>
      </c>
      <c r="F9" s="1">
        <v>125000</v>
      </c>
      <c r="G9" s="1">
        <f t="shared" si="0"/>
        <v>9875000</v>
      </c>
      <c r="H9" s="1">
        <v>79</v>
      </c>
      <c r="I9" s="1">
        <v>52</v>
      </c>
      <c r="J9" s="1">
        <v>2000</v>
      </c>
      <c r="K9" s="1">
        <f t="shared" si="1"/>
        <v>104000</v>
      </c>
      <c r="L9" s="1">
        <v>70</v>
      </c>
      <c r="M9" s="2">
        <f t="shared" si="2"/>
        <v>0.92</v>
      </c>
      <c r="N9" s="2">
        <f t="shared" si="3"/>
        <v>0.84</v>
      </c>
      <c r="O9" s="1">
        <v>0</v>
      </c>
      <c r="P9" s="2">
        <f t="shared" si="4"/>
        <v>98.180769230769229</v>
      </c>
      <c r="R9" s="1"/>
      <c r="S9" s="1"/>
      <c r="T9" s="1"/>
    </row>
    <row r="10" spans="1:21" s="4" customFormat="1" x14ac:dyDescent="0.25">
      <c r="A10" s="4" t="s">
        <v>61</v>
      </c>
      <c r="E10" s="5"/>
      <c r="F10" s="5"/>
      <c r="G10" s="5"/>
      <c r="H10" s="5"/>
      <c r="I10" s="5"/>
      <c r="J10" s="5"/>
      <c r="K10" s="5"/>
      <c r="L10" s="5"/>
      <c r="M10" s="6"/>
      <c r="N10" s="6"/>
      <c r="O10" s="5"/>
      <c r="P10" s="6"/>
      <c r="R10" s="5"/>
      <c r="S10" s="5"/>
      <c r="T10" s="5"/>
    </row>
    <row r="11" spans="1:21" x14ac:dyDescent="0.25">
      <c r="A11" t="s">
        <v>22</v>
      </c>
      <c r="B11" t="s">
        <v>42</v>
      </c>
      <c r="C11" t="s">
        <v>45</v>
      </c>
      <c r="D11" t="s">
        <v>49</v>
      </c>
      <c r="E11" s="1">
        <v>22</v>
      </c>
      <c r="F11" s="1">
        <v>60000</v>
      </c>
      <c r="G11" s="1">
        <f t="shared" si="0"/>
        <v>720000</v>
      </c>
      <c r="H11" s="1">
        <v>12</v>
      </c>
      <c r="I11" s="1">
        <v>37</v>
      </c>
      <c r="J11" s="1">
        <v>1200</v>
      </c>
      <c r="K11" s="1">
        <f t="shared" si="1"/>
        <v>44400</v>
      </c>
      <c r="L11" s="1">
        <v>9</v>
      </c>
      <c r="M11" s="2">
        <f>ROUND(G11/$R$11, 2)</f>
        <v>1.1200000000000001</v>
      </c>
      <c r="N11" s="2">
        <f>ROUND(K11/$S$11, 2)</f>
        <v>0.89</v>
      </c>
      <c r="O11" s="1">
        <v>0</v>
      </c>
      <c r="P11" s="2">
        <f>25*(M11*60 + N11*25 + O11*15)/E11</f>
        <v>101.64772727272727</v>
      </c>
      <c r="R11" s="1">
        <f>AVERAGE(G11:G17)</f>
        <v>644000</v>
      </c>
      <c r="S11" s="1">
        <f>AVERAGE(K11:K17)</f>
        <v>49728.571428571428</v>
      </c>
      <c r="T11" s="1">
        <f>AVERAGE(E11:E17)</f>
        <v>21</v>
      </c>
      <c r="U11">
        <f>ROUND((R11*0.6+S11*0.25+O11*0.15)/T11, 0)</f>
        <v>18992</v>
      </c>
    </row>
    <row r="12" spans="1:21" x14ac:dyDescent="0.25">
      <c r="A12" t="s">
        <v>23</v>
      </c>
      <c r="B12" t="s">
        <v>42</v>
      </c>
      <c r="C12" t="s">
        <v>21</v>
      </c>
      <c r="D12" t="s">
        <v>49</v>
      </c>
      <c r="E12" s="1">
        <v>25</v>
      </c>
      <c r="F12" s="1">
        <v>59000</v>
      </c>
      <c r="G12" s="1">
        <f t="shared" si="0"/>
        <v>767000</v>
      </c>
      <c r="H12" s="1">
        <v>13</v>
      </c>
      <c r="I12" s="1">
        <v>42</v>
      </c>
      <c r="J12" s="1">
        <v>1400</v>
      </c>
      <c r="K12" s="1">
        <f t="shared" si="1"/>
        <v>58800</v>
      </c>
      <c r="L12" s="1">
        <v>10</v>
      </c>
      <c r="M12" s="2">
        <f t="shared" ref="M12:M17" si="5">ROUND(G12/$R$11, 2)</f>
        <v>1.19</v>
      </c>
      <c r="N12" s="2">
        <f t="shared" ref="N12:N17" si="6">ROUND(K12/$S$11, 2)</f>
        <v>1.18</v>
      </c>
      <c r="O12" s="1">
        <v>0</v>
      </c>
      <c r="P12" s="2">
        <f t="shared" ref="P12:P17" si="7">25*(M12*60 + N12*25 + O12*15)/E12</f>
        <v>100.9</v>
      </c>
      <c r="R12" s="1"/>
      <c r="S12" s="1"/>
      <c r="T12" s="1"/>
    </row>
    <row r="13" spans="1:21" x14ac:dyDescent="0.25">
      <c r="A13" t="s">
        <v>24</v>
      </c>
      <c r="B13" t="s">
        <v>42</v>
      </c>
      <c r="C13" t="s">
        <v>18</v>
      </c>
      <c r="D13" t="s">
        <v>49</v>
      </c>
      <c r="E13" s="1">
        <v>17</v>
      </c>
      <c r="F13" s="1">
        <v>72000</v>
      </c>
      <c r="G13" s="1">
        <f t="shared" si="0"/>
        <v>504000</v>
      </c>
      <c r="H13" s="1">
        <v>7</v>
      </c>
      <c r="I13" s="1">
        <v>37</v>
      </c>
      <c r="J13" s="1">
        <v>1200</v>
      </c>
      <c r="K13" s="1">
        <f t="shared" si="1"/>
        <v>44400</v>
      </c>
      <c r="L13" s="1">
        <v>11</v>
      </c>
      <c r="M13" s="2">
        <f t="shared" si="5"/>
        <v>0.78</v>
      </c>
      <c r="N13" s="2">
        <f t="shared" si="6"/>
        <v>0.89</v>
      </c>
      <c r="O13" s="1">
        <v>0</v>
      </c>
      <c r="P13" s="2">
        <f t="shared" si="7"/>
        <v>101.54411764705884</v>
      </c>
      <c r="R13" s="1"/>
      <c r="S13" s="1"/>
      <c r="T13" s="1"/>
    </row>
    <row r="14" spans="1:21" x14ac:dyDescent="0.25">
      <c r="A14" t="s">
        <v>25</v>
      </c>
      <c r="B14" t="s">
        <v>42</v>
      </c>
      <c r="C14" t="s">
        <v>20</v>
      </c>
      <c r="D14" t="s">
        <v>49</v>
      </c>
      <c r="E14" s="1">
        <v>19</v>
      </c>
      <c r="F14" s="1">
        <v>63000</v>
      </c>
      <c r="G14" s="1">
        <f t="shared" si="0"/>
        <v>504000</v>
      </c>
      <c r="H14" s="1">
        <v>8</v>
      </c>
      <c r="I14" s="1">
        <v>50</v>
      </c>
      <c r="J14" s="1">
        <v>1200</v>
      </c>
      <c r="K14" s="1">
        <f t="shared" si="1"/>
        <v>60000</v>
      </c>
      <c r="L14" s="1">
        <v>9</v>
      </c>
      <c r="M14" s="2">
        <f t="shared" si="5"/>
        <v>0.78</v>
      </c>
      <c r="N14" s="2">
        <f t="shared" si="6"/>
        <v>1.21</v>
      </c>
      <c r="O14" s="1">
        <v>0</v>
      </c>
      <c r="P14" s="2">
        <f t="shared" si="7"/>
        <v>101.38157894736844</v>
      </c>
      <c r="R14" s="1"/>
      <c r="S14" s="1"/>
      <c r="T14" s="1"/>
    </row>
    <row r="15" spans="1:21" x14ac:dyDescent="0.25">
      <c r="A15" t="s">
        <v>26</v>
      </c>
      <c r="B15" t="s">
        <v>42</v>
      </c>
      <c r="C15" t="s">
        <v>16</v>
      </c>
      <c r="D15" t="s">
        <v>49</v>
      </c>
      <c r="E15" s="1">
        <v>21</v>
      </c>
      <c r="F15" s="1">
        <v>47000</v>
      </c>
      <c r="G15" s="1">
        <f t="shared" si="0"/>
        <v>705000</v>
      </c>
      <c r="H15" s="1">
        <v>15</v>
      </c>
      <c r="I15" s="1">
        <v>40</v>
      </c>
      <c r="J15" s="1">
        <v>1000</v>
      </c>
      <c r="K15" s="1">
        <f t="shared" si="1"/>
        <v>40000</v>
      </c>
      <c r="L15" s="1">
        <v>8</v>
      </c>
      <c r="M15" s="2">
        <f t="shared" si="5"/>
        <v>1.0900000000000001</v>
      </c>
      <c r="N15" s="2">
        <f t="shared" si="6"/>
        <v>0.8</v>
      </c>
      <c r="O15" s="1">
        <v>0</v>
      </c>
      <c r="P15" s="2">
        <f t="shared" si="7"/>
        <v>101.66666666666667</v>
      </c>
      <c r="R15" s="1"/>
      <c r="S15" s="1"/>
      <c r="T15" s="1"/>
    </row>
    <row r="16" spans="1:21" x14ac:dyDescent="0.25">
      <c r="A16" t="s">
        <v>27</v>
      </c>
      <c r="B16" t="s">
        <v>42</v>
      </c>
      <c r="C16" t="s">
        <v>17</v>
      </c>
      <c r="D16" t="s">
        <v>49</v>
      </c>
      <c r="E16" s="1">
        <v>24</v>
      </c>
      <c r="F16" s="1">
        <v>50000</v>
      </c>
      <c r="G16" s="1">
        <f t="shared" si="0"/>
        <v>750000</v>
      </c>
      <c r="H16" s="1">
        <v>15</v>
      </c>
      <c r="I16" s="1">
        <v>38</v>
      </c>
      <c r="J16" s="1">
        <v>1400</v>
      </c>
      <c r="K16" s="1">
        <f t="shared" si="1"/>
        <v>53200</v>
      </c>
      <c r="L16" s="1">
        <v>8</v>
      </c>
      <c r="M16" s="2">
        <f t="shared" si="5"/>
        <v>1.1599999999999999</v>
      </c>
      <c r="N16" s="2">
        <f t="shared" si="6"/>
        <v>1.07</v>
      </c>
      <c r="O16" s="1">
        <v>0</v>
      </c>
      <c r="P16" s="2">
        <f t="shared" si="7"/>
        <v>100.36458333333333</v>
      </c>
      <c r="R16" s="1"/>
      <c r="S16" s="1"/>
      <c r="T16" s="1"/>
    </row>
    <row r="17" spans="1:21" x14ac:dyDescent="0.25">
      <c r="A17" t="s">
        <v>46</v>
      </c>
      <c r="B17" t="s">
        <v>42</v>
      </c>
      <c r="C17" t="s">
        <v>19</v>
      </c>
      <c r="D17" t="s">
        <v>49</v>
      </c>
      <c r="E17" s="1">
        <v>19</v>
      </c>
      <c r="F17" s="1">
        <v>62000</v>
      </c>
      <c r="G17" s="1">
        <f t="shared" si="0"/>
        <v>558000</v>
      </c>
      <c r="H17" s="1">
        <v>9</v>
      </c>
      <c r="I17" s="1">
        <v>43</v>
      </c>
      <c r="J17" s="1">
        <v>1100</v>
      </c>
      <c r="K17" s="1">
        <f t="shared" si="1"/>
        <v>47300</v>
      </c>
      <c r="L17" s="1">
        <v>10</v>
      </c>
      <c r="M17" s="2">
        <f t="shared" si="5"/>
        <v>0.87</v>
      </c>
      <c r="N17" s="2">
        <f t="shared" si="6"/>
        <v>0.95</v>
      </c>
      <c r="O17" s="1">
        <v>0</v>
      </c>
      <c r="P17" s="2">
        <f t="shared" si="7"/>
        <v>99.934210526315795</v>
      </c>
      <c r="R17" s="1"/>
      <c r="S17" s="1"/>
      <c r="T17" s="1"/>
    </row>
    <row r="18" spans="1:21" s="4" customFormat="1" x14ac:dyDescent="0.25">
      <c r="A18" s="4" t="s">
        <v>62</v>
      </c>
      <c r="E18" s="5"/>
      <c r="F18" s="5"/>
      <c r="G18" s="5"/>
      <c r="H18" s="5"/>
      <c r="I18" s="5"/>
      <c r="J18" s="5"/>
      <c r="K18" s="5"/>
      <c r="L18" s="5"/>
      <c r="M18" s="6"/>
      <c r="N18" s="6"/>
      <c r="O18" s="5"/>
      <c r="P18" s="6"/>
      <c r="R18" s="5"/>
      <c r="S18" s="5"/>
      <c r="T18" s="5"/>
    </row>
    <row r="19" spans="1:21" x14ac:dyDescent="0.25">
      <c r="A19" t="s">
        <v>28</v>
      </c>
      <c r="B19" t="s">
        <v>43</v>
      </c>
      <c r="C19" t="s">
        <v>21</v>
      </c>
      <c r="D19" t="s">
        <v>51</v>
      </c>
      <c r="E19" s="1">
        <v>65</v>
      </c>
      <c r="F19" s="1">
        <v>200000</v>
      </c>
      <c r="G19" s="1">
        <f t="shared" si="0"/>
        <v>2000000</v>
      </c>
      <c r="H19" s="1">
        <v>10</v>
      </c>
      <c r="I19" s="1">
        <v>14</v>
      </c>
      <c r="J19" s="1">
        <v>2800</v>
      </c>
      <c r="K19" s="1">
        <f t="shared" si="1"/>
        <v>39200</v>
      </c>
      <c r="L19" s="1">
        <v>17</v>
      </c>
      <c r="M19" s="2">
        <f>ROUND(G19/$R$19, 2)</f>
        <v>0.9</v>
      </c>
      <c r="N19" s="2">
        <f>ROUND(K19/$S$19, 2)</f>
        <v>1.18</v>
      </c>
      <c r="O19" s="1">
        <v>1</v>
      </c>
      <c r="P19" s="2">
        <f>66*(M19*60 + N19*25 + O19*15)/E19</f>
        <v>100.01538461538462</v>
      </c>
      <c r="R19" s="1">
        <f>AVERAGE(G19:G25)</f>
        <v>2221714.2857142859</v>
      </c>
      <c r="S19" s="1">
        <f>AVERAGE(K19:K25)</f>
        <v>33185.714285714283</v>
      </c>
      <c r="T19" s="1">
        <f>AVERAGE(E19:E25)</f>
        <v>65.285714285714292</v>
      </c>
      <c r="U19">
        <f>ROUND((R19*0.6+S19*0.25+O19*0.15)/T19, 0)</f>
        <v>20545</v>
      </c>
    </row>
    <row r="20" spans="1:21" x14ac:dyDescent="0.25">
      <c r="A20" t="s">
        <v>29</v>
      </c>
      <c r="B20" t="s">
        <v>43</v>
      </c>
      <c r="C20" t="s">
        <v>20</v>
      </c>
      <c r="D20" t="s">
        <v>51</v>
      </c>
      <c r="E20" s="1">
        <v>56</v>
      </c>
      <c r="F20" s="1">
        <v>110000</v>
      </c>
      <c r="G20" s="1">
        <f t="shared" si="0"/>
        <v>1760000</v>
      </c>
      <c r="H20" s="1">
        <v>16</v>
      </c>
      <c r="I20" s="1">
        <v>15</v>
      </c>
      <c r="J20" s="1">
        <v>2000</v>
      </c>
      <c r="K20" s="1">
        <f t="shared" si="1"/>
        <v>30000</v>
      </c>
      <c r="L20" s="1">
        <v>19</v>
      </c>
      <c r="M20" s="2">
        <f t="shared" ref="M20:M25" si="8">ROUND(G20/$R$19, 2)</f>
        <v>0.79</v>
      </c>
      <c r="N20" s="2">
        <f t="shared" ref="N20:N25" si="9">ROUND(K20/$S$19, 2)</f>
        <v>0.9</v>
      </c>
      <c r="O20" s="1">
        <v>1</v>
      </c>
      <c r="P20" s="2">
        <f t="shared" ref="P20:P25" si="10">66*(M20*60 + N20*25 + O20*15)/E20</f>
        <v>100.0607142857143</v>
      </c>
      <c r="R20" s="1"/>
      <c r="S20" s="1"/>
      <c r="T20" s="1"/>
    </row>
    <row r="21" spans="1:21" x14ac:dyDescent="0.25">
      <c r="A21" t="s">
        <v>30</v>
      </c>
      <c r="B21" t="s">
        <v>43</v>
      </c>
      <c r="C21" t="s">
        <v>45</v>
      </c>
      <c r="D21" t="s">
        <v>51</v>
      </c>
      <c r="E21" s="1">
        <v>75</v>
      </c>
      <c r="F21" s="1">
        <v>98000</v>
      </c>
      <c r="G21" s="1">
        <f t="shared" si="0"/>
        <v>2940000</v>
      </c>
      <c r="H21" s="1">
        <v>30</v>
      </c>
      <c r="I21" s="1">
        <v>15</v>
      </c>
      <c r="J21" s="1">
        <v>2000</v>
      </c>
      <c r="K21" s="1">
        <f t="shared" si="1"/>
        <v>30000</v>
      </c>
      <c r="L21" s="1">
        <v>21</v>
      </c>
      <c r="M21" s="2">
        <f t="shared" si="8"/>
        <v>1.32</v>
      </c>
      <c r="N21" s="2">
        <f t="shared" si="9"/>
        <v>0.9</v>
      </c>
      <c r="O21" s="1">
        <v>1</v>
      </c>
      <c r="P21" s="2">
        <f t="shared" si="10"/>
        <v>102.696</v>
      </c>
      <c r="R21" s="1"/>
      <c r="S21" s="1"/>
      <c r="T21" s="1"/>
    </row>
    <row r="22" spans="1:21" x14ac:dyDescent="0.25">
      <c r="A22" t="s">
        <v>31</v>
      </c>
      <c r="B22" t="s">
        <v>43</v>
      </c>
      <c r="C22" t="s">
        <v>17</v>
      </c>
      <c r="D22" t="s">
        <v>51</v>
      </c>
      <c r="E22" s="1">
        <v>65</v>
      </c>
      <c r="F22" s="1">
        <v>86000</v>
      </c>
      <c r="G22" s="1">
        <f t="shared" si="0"/>
        <v>2150000</v>
      </c>
      <c r="H22" s="1">
        <v>25</v>
      </c>
      <c r="I22" s="1">
        <v>12</v>
      </c>
      <c r="J22" s="1">
        <v>2900</v>
      </c>
      <c r="K22" s="1">
        <f t="shared" si="1"/>
        <v>34800</v>
      </c>
      <c r="L22" s="1">
        <v>20</v>
      </c>
      <c r="M22" s="2">
        <f t="shared" si="8"/>
        <v>0.97</v>
      </c>
      <c r="N22" s="2">
        <f t="shared" si="9"/>
        <v>1.05</v>
      </c>
      <c r="O22" s="1">
        <v>1</v>
      </c>
      <c r="P22" s="2">
        <f t="shared" si="10"/>
        <v>100.97999999999999</v>
      </c>
      <c r="R22" s="1"/>
      <c r="S22" s="1"/>
      <c r="T22" s="1"/>
    </row>
    <row r="23" spans="1:21" x14ac:dyDescent="0.25">
      <c r="A23" t="s">
        <v>32</v>
      </c>
      <c r="B23" t="s">
        <v>43</v>
      </c>
      <c r="C23" t="s">
        <v>16</v>
      </c>
      <c r="D23" t="s">
        <v>51</v>
      </c>
      <c r="E23" s="1">
        <v>74</v>
      </c>
      <c r="F23" s="1">
        <v>104000</v>
      </c>
      <c r="G23" s="1">
        <f t="shared" si="0"/>
        <v>2808000</v>
      </c>
      <c r="H23" s="1">
        <v>27</v>
      </c>
      <c r="I23" s="1">
        <v>11</v>
      </c>
      <c r="J23" s="1">
        <v>3000</v>
      </c>
      <c r="K23" s="1">
        <f t="shared" si="1"/>
        <v>33000</v>
      </c>
      <c r="L23" s="1">
        <v>20</v>
      </c>
      <c r="M23" s="2">
        <f t="shared" si="8"/>
        <v>1.26</v>
      </c>
      <c r="N23" s="2">
        <f t="shared" si="9"/>
        <v>0.99</v>
      </c>
      <c r="O23" s="1">
        <v>1</v>
      </c>
      <c r="P23" s="2">
        <f t="shared" si="10"/>
        <v>102.87972972972972</v>
      </c>
      <c r="R23" s="1"/>
      <c r="S23" s="1"/>
      <c r="T23" s="1"/>
    </row>
    <row r="24" spans="1:21" x14ac:dyDescent="0.25">
      <c r="A24" t="s">
        <v>33</v>
      </c>
      <c r="B24" t="s">
        <v>43</v>
      </c>
      <c r="C24" t="s">
        <v>18</v>
      </c>
      <c r="D24" t="s">
        <v>51</v>
      </c>
      <c r="E24" s="1">
        <v>70</v>
      </c>
      <c r="F24" s="1">
        <v>114000</v>
      </c>
      <c r="G24" s="1">
        <f t="shared" si="0"/>
        <v>2394000</v>
      </c>
      <c r="H24" s="1">
        <v>21</v>
      </c>
      <c r="I24" s="1">
        <v>13</v>
      </c>
      <c r="J24" s="1">
        <v>2600</v>
      </c>
      <c r="K24" s="1">
        <f t="shared" si="1"/>
        <v>33800</v>
      </c>
      <c r="L24" s="1">
        <v>21</v>
      </c>
      <c r="M24" s="2">
        <f t="shared" si="8"/>
        <v>1.08</v>
      </c>
      <c r="N24" s="2">
        <f t="shared" si="9"/>
        <v>1.02</v>
      </c>
      <c r="O24" s="1">
        <v>1</v>
      </c>
      <c r="P24" s="2">
        <f t="shared" si="10"/>
        <v>99.282857142857154</v>
      </c>
      <c r="R24" s="1"/>
      <c r="S24" s="1"/>
      <c r="T24" s="1"/>
    </row>
    <row r="25" spans="1:21" x14ac:dyDescent="0.25">
      <c r="A25" t="s">
        <v>34</v>
      </c>
      <c r="B25" t="s">
        <v>43</v>
      </c>
      <c r="C25" t="s">
        <v>19</v>
      </c>
      <c r="D25" t="s">
        <v>51</v>
      </c>
      <c r="E25" s="1">
        <v>52</v>
      </c>
      <c r="F25" s="1">
        <v>125000</v>
      </c>
      <c r="G25" s="1">
        <f t="shared" si="0"/>
        <v>1500000</v>
      </c>
      <c r="H25" s="1">
        <v>12</v>
      </c>
      <c r="I25" s="1">
        <v>15</v>
      </c>
      <c r="J25" s="1">
        <v>2100</v>
      </c>
      <c r="K25" s="1">
        <f t="shared" si="1"/>
        <v>31500</v>
      </c>
      <c r="L25" s="1">
        <v>19</v>
      </c>
      <c r="M25" s="2">
        <f t="shared" si="8"/>
        <v>0.68</v>
      </c>
      <c r="N25" s="2">
        <f t="shared" si="9"/>
        <v>0.95</v>
      </c>
      <c r="O25" s="1">
        <v>1</v>
      </c>
      <c r="P25" s="2">
        <f t="shared" si="10"/>
        <v>100.96730769230771</v>
      </c>
      <c r="R25" s="1"/>
      <c r="S25" s="1"/>
      <c r="T25" s="1"/>
    </row>
    <row r="26" spans="1:21" s="4" customFormat="1" x14ac:dyDescent="0.25">
      <c r="A26" s="4" t="s">
        <v>63</v>
      </c>
      <c r="E26" s="5"/>
      <c r="F26" s="5"/>
      <c r="G26" s="5"/>
      <c r="H26" s="5"/>
      <c r="I26" s="5"/>
      <c r="J26" s="5"/>
      <c r="K26" s="5"/>
      <c r="L26" s="5"/>
      <c r="M26" s="6"/>
      <c r="N26" s="6"/>
      <c r="O26" s="5"/>
      <c r="P26" s="6"/>
      <c r="R26" s="5"/>
      <c r="S26" s="5"/>
      <c r="T26" s="5"/>
    </row>
    <row r="27" spans="1:21" x14ac:dyDescent="0.25">
      <c r="A27" t="s">
        <v>35</v>
      </c>
      <c r="B27" t="s">
        <v>44</v>
      </c>
      <c r="C27" t="s">
        <v>19</v>
      </c>
      <c r="D27" t="s">
        <v>51</v>
      </c>
      <c r="E27" s="1">
        <v>90</v>
      </c>
      <c r="F27" s="1">
        <v>200000</v>
      </c>
      <c r="G27" s="1">
        <f t="shared" si="0"/>
        <v>3000000</v>
      </c>
      <c r="H27" s="1">
        <v>15</v>
      </c>
      <c r="I27" s="1">
        <v>54</v>
      </c>
      <c r="J27" s="1">
        <v>1200</v>
      </c>
      <c r="K27" s="1">
        <f t="shared" si="1"/>
        <v>64800</v>
      </c>
      <c r="L27" s="1">
        <v>17</v>
      </c>
      <c r="M27" s="2">
        <f>ROUND(G27/$R$27, 2)</f>
        <v>0.91</v>
      </c>
      <c r="N27" s="2">
        <f>ROUND(K27/$S$27, 2)</f>
        <v>0.93</v>
      </c>
      <c r="O27" s="1">
        <v>1</v>
      </c>
      <c r="P27" s="2">
        <f>100*(M27*60 + N27*25 + O27*15)/E27</f>
        <v>103.16666666666667</v>
      </c>
      <c r="R27" s="1">
        <f>AVERAGE(G27:G33)</f>
        <v>3299428.5714285714</v>
      </c>
      <c r="S27" s="1">
        <f>AVERAGE(K27:K33)</f>
        <v>69657.142857142855</v>
      </c>
      <c r="T27" s="1">
        <f>AVERAGE(E27:E33)</f>
        <v>98.142857142857139</v>
      </c>
      <c r="U27">
        <f>ROUND((R27*0.6+S27*0.25+O27*0.15)/T27, 0)</f>
        <v>20349</v>
      </c>
    </row>
    <row r="28" spans="1:21" x14ac:dyDescent="0.25">
      <c r="A28" t="s">
        <v>36</v>
      </c>
      <c r="B28" t="s">
        <v>44</v>
      </c>
      <c r="C28" t="s">
        <v>21</v>
      </c>
      <c r="D28" t="s">
        <v>51</v>
      </c>
      <c r="E28" s="1">
        <v>110</v>
      </c>
      <c r="F28" s="1">
        <v>210000</v>
      </c>
      <c r="G28" s="1">
        <f t="shared" si="0"/>
        <v>3990000</v>
      </c>
      <c r="H28" s="1">
        <v>19</v>
      </c>
      <c r="I28" s="1">
        <v>42</v>
      </c>
      <c r="J28" s="1">
        <v>1500</v>
      </c>
      <c r="K28" s="1">
        <f t="shared" si="1"/>
        <v>63000</v>
      </c>
      <c r="L28" s="1">
        <v>19</v>
      </c>
      <c r="M28" s="2">
        <f t="shared" ref="M28:M33" si="11">ROUND(G28/$R$27, 2)</f>
        <v>1.21</v>
      </c>
      <c r="N28" s="2">
        <f t="shared" ref="N28:N33" si="12">ROUND(K28/$S$27, 2)</f>
        <v>0.9</v>
      </c>
      <c r="O28" s="1">
        <v>1</v>
      </c>
      <c r="P28" s="2">
        <f t="shared" ref="P28:P33" si="13">100*(M28*60 + N28*25 + O28*15)/E28</f>
        <v>100.09090909090909</v>
      </c>
      <c r="T28" s="1"/>
    </row>
    <row r="29" spans="1:21" x14ac:dyDescent="0.25">
      <c r="A29" t="s">
        <v>37</v>
      </c>
      <c r="B29" t="s">
        <v>44</v>
      </c>
      <c r="C29" t="s">
        <v>45</v>
      </c>
      <c r="D29" t="s">
        <v>51</v>
      </c>
      <c r="E29" s="1">
        <v>101</v>
      </c>
      <c r="F29" s="1">
        <v>144000</v>
      </c>
      <c r="G29" s="1">
        <f t="shared" si="0"/>
        <v>3168000</v>
      </c>
      <c r="H29" s="1">
        <v>22</v>
      </c>
      <c r="I29" s="1">
        <v>54</v>
      </c>
      <c r="J29" s="1">
        <v>1650</v>
      </c>
      <c r="K29" s="1">
        <f t="shared" si="1"/>
        <v>89100</v>
      </c>
      <c r="L29" s="1">
        <v>22</v>
      </c>
      <c r="M29" s="2">
        <f t="shared" si="11"/>
        <v>0.96</v>
      </c>
      <c r="N29" s="2">
        <f t="shared" si="12"/>
        <v>1.28</v>
      </c>
      <c r="O29" s="1">
        <v>1</v>
      </c>
      <c r="P29" s="2">
        <f t="shared" si="13"/>
        <v>103.56435643564356</v>
      </c>
      <c r="T29" s="1"/>
    </row>
    <row r="30" spans="1:21" x14ac:dyDescent="0.25">
      <c r="A30" t="s">
        <v>38</v>
      </c>
      <c r="B30" t="s">
        <v>44</v>
      </c>
      <c r="C30" t="s">
        <v>20</v>
      </c>
      <c r="D30" t="s">
        <v>51</v>
      </c>
      <c r="E30" s="1">
        <v>95</v>
      </c>
      <c r="F30" s="1">
        <v>220000</v>
      </c>
      <c r="G30" s="1">
        <f t="shared" si="0"/>
        <v>3300000</v>
      </c>
      <c r="H30" s="1">
        <v>15</v>
      </c>
      <c r="I30" s="1">
        <v>47</v>
      </c>
      <c r="J30" s="1">
        <v>1300</v>
      </c>
      <c r="K30" s="1">
        <f t="shared" si="1"/>
        <v>61100</v>
      </c>
      <c r="L30" s="1">
        <v>17</v>
      </c>
      <c r="M30" s="2">
        <f t="shared" si="11"/>
        <v>1</v>
      </c>
      <c r="N30" s="2">
        <f t="shared" si="12"/>
        <v>0.88</v>
      </c>
      <c r="O30" s="1">
        <v>1</v>
      </c>
      <c r="P30" s="2">
        <f t="shared" si="13"/>
        <v>102.10526315789474</v>
      </c>
      <c r="T30" s="1"/>
    </row>
    <row r="31" spans="1:21" x14ac:dyDescent="0.25">
      <c r="A31" t="s">
        <v>39</v>
      </c>
      <c r="B31" t="s">
        <v>44</v>
      </c>
      <c r="C31" t="s">
        <v>18</v>
      </c>
      <c r="D31" t="s">
        <v>51</v>
      </c>
      <c r="E31" s="1">
        <v>105</v>
      </c>
      <c r="F31" s="1">
        <v>116000</v>
      </c>
      <c r="G31" s="1">
        <f t="shared" si="0"/>
        <v>3480000</v>
      </c>
      <c r="H31" s="1">
        <v>30</v>
      </c>
      <c r="I31" s="1">
        <v>51</v>
      </c>
      <c r="J31" s="1">
        <v>1600</v>
      </c>
      <c r="K31" s="1">
        <f t="shared" si="1"/>
        <v>81600</v>
      </c>
      <c r="L31" s="1">
        <v>19</v>
      </c>
      <c r="M31" s="2">
        <f t="shared" si="11"/>
        <v>1.05</v>
      </c>
      <c r="N31" s="2">
        <f t="shared" si="12"/>
        <v>1.17</v>
      </c>
      <c r="O31" s="1">
        <v>1</v>
      </c>
      <c r="P31" s="2">
        <f t="shared" si="13"/>
        <v>102.14285714285714</v>
      </c>
      <c r="T31" s="1"/>
    </row>
    <row r="32" spans="1:21" x14ac:dyDescent="0.25">
      <c r="A32" t="s">
        <v>40</v>
      </c>
      <c r="B32" t="s">
        <v>44</v>
      </c>
      <c r="C32" t="s">
        <v>16</v>
      </c>
      <c r="D32" t="s">
        <v>51</v>
      </c>
      <c r="E32" s="1">
        <v>95</v>
      </c>
      <c r="F32" s="1">
        <v>126000</v>
      </c>
      <c r="G32" s="1">
        <f t="shared" si="0"/>
        <v>3150000</v>
      </c>
      <c r="H32" s="1">
        <v>25</v>
      </c>
      <c r="I32" s="1">
        <v>46</v>
      </c>
      <c r="J32" s="1">
        <v>1400</v>
      </c>
      <c r="K32" s="1">
        <f t="shared" si="1"/>
        <v>64400</v>
      </c>
      <c r="L32" s="1">
        <v>21</v>
      </c>
      <c r="M32" s="2">
        <f t="shared" si="11"/>
        <v>0.95</v>
      </c>
      <c r="N32" s="2">
        <f t="shared" si="12"/>
        <v>0.92</v>
      </c>
      <c r="O32" s="1">
        <v>1</v>
      </c>
      <c r="P32" s="2">
        <f t="shared" si="13"/>
        <v>100</v>
      </c>
      <c r="T32" s="1"/>
    </row>
    <row r="33" spans="1:20" x14ac:dyDescent="0.25">
      <c r="A33" t="s">
        <v>41</v>
      </c>
      <c r="B33" t="s">
        <v>44</v>
      </c>
      <c r="C33" t="s">
        <v>17</v>
      </c>
      <c r="D33" t="s">
        <v>51</v>
      </c>
      <c r="E33" s="1">
        <v>91</v>
      </c>
      <c r="F33" s="1">
        <v>188000</v>
      </c>
      <c r="G33" s="1">
        <f t="shared" si="0"/>
        <v>3008000</v>
      </c>
      <c r="H33" s="1">
        <v>16</v>
      </c>
      <c r="I33" s="1">
        <v>53</v>
      </c>
      <c r="J33" s="1">
        <v>1200</v>
      </c>
      <c r="K33" s="1">
        <f t="shared" si="1"/>
        <v>63600</v>
      </c>
      <c r="L33" s="1">
        <v>24</v>
      </c>
      <c r="M33" s="2">
        <f t="shared" si="11"/>
        <v>0.91</v>
      </c>
      <c r="N33" s="2">
        <f t="shared" si="12"/>
        <v>0.91</v>
      </c>
      <c r="O33" s="1">
        <v>1</v>
      </c>
      <c r="P33" s="2">
        <f t="shared" si="13"/>
        <v>101.48351648351648</v>
      </c>
      <c r="T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bbenham</dc:creator>
  <cp:lastModifiedBy>bbenham</cp:lastModifiedBy>
  <dcterms:created xsi:type="dcterms:W3CDTF">2015-06-05T18:17:20Z</dcterms:created>
  <dcterms:modified xsi:type="dcterms:W3CDTF">2025-01-18T17:46:54Z</dcterms:modified>
</cp:coreProperties>
</file>